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3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M4" i="1"/>
  <c r="M5"/>
  <c r="M6"/>
  <c r="M7"/>
  <c r="M8"/>
  <c r="M9"/>
  <c r="M10"/>
  <c r="M11"/>
  <c r="M12"/>
  <c r="M13"/>
  <c r="M14"/>
  <c r="M15"/>
  <c r="M16"/>
  <c r="M18"/>
  <c r="M19"/>
  <c r="M20"/>
  <c r="M21"/>
  <c r="M22"/>
  <c r="M23"/>
  <c r="M24"/>
  <c r="M25"/>
  <c r="M26"/>
  <c r="M27"/>
  <c r="M28"/>
  <c r="M29"/>
  <c r="M30"/>
  <c r="M31"/>
  <c r="M32"/>
  <c r="M33"/>
  <c r="M3"/>
  <c r="L4"/>
  <c r="L5"/>
  <c r="L6"/>
  <c r="L7"/>
  <c r="L8"/>
  <c r="L9"/>
  <c r="L10"/>
  <c r="L11"/>
  <c r="L12"/>
  <c r="L13"/>
  <c r="L14"/>
  <c r="L15"/>
  <c r="L16"/>
  <c r="L17"/>
  <c r="M17" s="1"/>
  <c r="L18"/>
  <c r="L19"/>
  <c r="L20"/>
  <c r="L21"/>
  <c r="L22"/>
  <c r="L23"/>
  <c r="L24"/>
  <c r="L25"/>
  <c r="L26"/>
  <c r="L27"/>
  <c r="L28"/>
  <c r="L29"/>
  <c r="L30"/>
  <c r="L31"/>
  <c r="L32"/>
  <c r="L33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"/>
  <c r="J3"/>
  <c r="J17"/>
  <c r="J4"/>
  <c r="J5"/>
  <c r="J6"/>
  <c r="J7"/>
  <c r="J8"/>
  <c r="J9"/>
  <c r="J10"/>
  <c r="J11"/>
  <c r="J12"/>
  <c r="J13"/>
  <c r="J14"/>
  <c r="J15"/>
  <c r="J16"/>
  <c r="J21"/>
  <c r="J22"/>
  <c r="J23"/>
  <c r="J24"/>
  <c r="J25"/>
  <c r="J26"/>
  <c r="J27"/>
  <c r="J28"/>
  <c r="J29"/>
  <c r="J30"/>
  <c r="J31"/>
  <c r="J32"/>
  <c r="J33"/>
  <c r="J18"/>
  <c r="J19"/>
  <c r="J20"/>
</calcChain>
</file>

<file path=xl/sharedStrings.xml><?xml version="1.0" encoding="utf-8"?>
<sst xmlns="http://schemas.openxmlformats.org/spreadsheetml/2006/main" count="250" uniqueCount="136">
  <si>
    <t>Qty</t>
  </si>
  <si>
    <t>From</t>
  </si>
  <si>
    <t>To</t>
  </si>
  <si>
    <t>RTRT49413</t>
  </si>
  <si>
    <t>WHEEL</t>
  </si>
  <si>
    <t>D. 60-D.15 X36 NYL.</t>
  </si>
  <si>
    <t>03/2004</t>
  </si>
  <si>
    <t>LAFN04041</t>
  </si>
  <si>
    <t>SPACER</t>
  </si>
  <si>
    <t>D6/15</t>
  </si>
  <si>
    <t>VTRS00245</t>
  </si>
  <si>
    <t>WASHER             D.6 UNI 6592 INOX</t>
  </si>
  <si>
    <t>05/2006</t>
  </si>
  <si>
    <t>VTRS15144</t>
  </si>
  <si>
    <t>WASHER             D. 6 INX GRW UNI 1751</t>
  </si>
  <si>
    <t>VTDD01694</t>
  </si>
  <si>
    <t>NUT</t>
  </si>
  <si>
    <t>M 6 INX</t>
  </si>
  <si>
    <t>LAFN05559</t>
  </si>
  <si>
    <t>SUPPORT            RUOTINO</t>
  </si>
  <si>
    <t>VTRS13947</t>
  </si>
  <si>
    <t>WASHER             D. 8       INX UNI 6592</t>
  </si>
  <si>
    <t>VTDD01695</t>
  </si>
  <si>
    <t>M 8 INX</t>
  </si>
  <si>
    <t>VTVT15142</t>
  </si>
  <si>
    <t>SCREW</t>
  </si>
  <si>
    <t>TE M 6x45 INOX</t>
  </si>
  <si>
    <t>VTVT15143</t>
  </si>
  <si>
    <t>TE  6X16    UNI5739</t>
  </si>
  <si>
    <t>VTVT15515</t>
  </si>
  <si>
    <t>TE M 6X 50 INOX A2</t>
  </si>
  <si>
    <t>MLML49422</t>
  </si>
  <si>
    <t>SPRING</t>
  </si>
  <si>
    <t>D.15X 45    X1</t>
  </si>
  <si>
    <t>LAFN51069</t>
  </si>
  <si>
    <t>BRACKET            SUPP.RUOTINO SQUEEGEE</t>
  </si>
  <si>
    <t>VTAE45707</t>
  </si>
  <si>
    <t>CIRCLIP</t>
  </si>
  <si>
    <t>D.  6 UNI 7434 INOX</t>
  </si>
  <si>
    <t>MFVR00141</t>
  </si>
  <si>
    <t>BODY</t>
  </si>
  <si>
    <t>SQUEEGEE PRESSOFUSO</t>
  </si>
  <si>
    <t>LAFN51045</t>
  </si>
  <si>
    <t>LAMINATION       BLOCCA LAMA ANTER.SX     S</t>
  </si>
  <si>
    <t>MPVR04164</t>
  </si>
  <si>
    <t>HANDWHEEL         M8 FILETTO PASSANTE</t>
  </si>
  <si>
    <t>LAFN51044</t>
  </si>
  <si>
    <t>LAMINATION       BLOCCA LAMA ANTER.DX     S</t>
  </si>
  <si>
    <t>MPVR45194</t>
  </si>
  <si>
    <t>RUBBER BLADE    LAV. 800 ANT.</t>
  </si>
  <si>
    <t>VTVT00655</t>
  </si>
  <si>
    <t>TE M. 6-55</t>
  </si>
  <si>
    <t>MPVR49229</t>
  </si>
  <si>
    <t>BUSHING            SHK</t>
  </si>
  <si>
    <t>RTRT43370</t>
  </si>
  <si>
    <t>CASTER</t>
  </si>
  <si>
    <t>D.100 2V.</t>
  </si>
  <si>
    <t>LAFN04100</t>
  </si>
  <si>
    <t>PER RUOTINO PARACOLPI</t>
  </si>
  <si>
    <t>VTDD15520</t>
  </si>
  <si>
    <t>M 6 A2 UNI 5588 INX</t>
  </si>
  <si>
    <t>VTAE00074</t>
  </si>
  <si>
    <t>D8</t>
  </si>
  <si>
    <t>VTVT01050</t>
  </si>
  <si>
    <t>TE M 8X30 INX UNI 5737</t>
  </si>
  <si>
    <t>06/2004</t>
  </si>
  <si>
    <t>MPVR45195</t>
  </si>
  <si>
    <t>RUBBER BLADE    LAV. 800 PST.POL.</t>
  </si>
  <si>
    <t>LAFN49284</t>
  </si>
  <si>
    <t>BLADE HOLDER    POSTERIORE DX (S)</t>
  </si>
  <si>
    <t>LAFN49285</t>
  </si>
  <si>
    <t>BLADE HOLDER    POSTERIORE SX (S)</t>
  </si>
  <si>
    <t>VTVT01304</t>
  </si>
  <si>
    <t>M  8X 40 TTQST UNI 5731</t>
  </si>
  <si>
    <t>Date: 25/10/2006</t>
  </si>
  <si>
    <t>Selected Part: LPTB00291</t>
  </si>
  <si>
    <t>Page:  1</t>
  </si>
  <si>
    <t xml:space="preserve"> </t>
  </si>
  <si>
    <t>E89520</t>
  </si>
  <si>
    <t>Small wheel  FS28/32</t>
  </si>
  <si>
    <t>E89521</t>
  </si>
  <si>
    <t>Spacer FS28/32</t>
  </si>
  <si>
    <t>E86427</t>
  </si>
  <si>
    <t>Washer for AS20</t>
  </si>
  <si>
    <t>E87921</t>
  </si>
  <si>
    <t>Washer</t>
  </si>
  <si>
    <t>E86738</t>
  </si>
  <si>
    <t>Nut M6 w/ Nylon Ring</t>
  </si>
  <si>
    <t>E89218</t>
  </si>
  <si>
    <t>Squeegee support</t>
  </si>
  <si>
    <t>E86879</t>
  </si>
  <si>
    <t>E86853</t>
  </si>
  <si>
    <t>Self-locking nut M8</t>
  </si>
  <si>
    <t>E89171</t>
  </si>
  <si>
    <t>Screw</t>
  </si>
  <si>
    <t>E86737</t>
  </si>
  <si>
    <t>E86499</t>
  </si>
  <si>
    <t>Hex Bolt M6x55 SS</t>
  </si>
  <si>
    <t>E86514</t>
  </si>
  <si>
    <t>Spring</t>
  </si>
  <si>
    <t>E89287</t>
  </si>
  <si>
    <t>Support</t>
  </si>
  <si>
    <t>CIRCLIP D.  6 UNI 7434 INOX</t>
  </si>
  <si>
    <t>E89004</t>
  </si>
  <si>
    <t>Squeegee body  WS20/24</t>
  </si>
  <si>
    <t>E89284</t>
  </si>
  <si>
    <t>Squeegee holder with latch</t>
  </si>
  <si>
    <t>E86867</t>
  </si>
  <si>
    <t>Squeegee Knob WS20/24 FS28</t>
  </si>
  <si>
    <t>E89283</t>
  </si>
  <si>
    <t>Squeegee holder with hook</t>
  </si>
  <si>
    <t>E86504</t>
  </si>
  <si>
    <t>Front Curved Squeegee Blade WS20/24</t>
  </si>
  <si>
    <t>E87834</t>
  </si>
  <si>
    <t>Bushing WS20</t>
  </si>
  <si>
    <t>E86451</t>
  </si>
  <si>
    <t>AS20 Wheel</t>
  </si>
  <si>
    <t>E86560</t>
  </si>
  <si>
    <t>spacer</t>
  </si>
  <si>
    <t>E86873</t>
  </si>
  <si>
    <t>Nut</t>
  </si>
  <si>
    <t>E89211</t>
  </si>
  <si>
    <t>E89212</t>
  </si>
  <si>
    <t>E86505</t>
  </si>
  <si>
    <t>Rear Curved Squeegee Blade WS20/24</t>
  </si>
  <si>
    <t>E86530</t>
  </si>
  <si>
    <t>Blade Holder</t>
  </si>
  <si>
    <t>E86531</t>
  </si>
  <si>
    <t>E87930</t>
  </si>
  <si>
    <t>Screw M8 x 40</t>
  </si>
  <si>
    <t>ITEM</t>
  </si>
  <si>
    <t>SKU</t>
  </si>
  <si>
    <t>DESCRIPTION</t>
  </si>
  <si>
    <t>QTY</t>
  </si>
  <si>
    <t>FROM</t>
  </si>
  <si>
    <t>TO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</si>
</sst>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4" fillId="0" borderId="0" xfId="0" applyFont="1"/>
    <xf numFmtId="3" fontId="4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0" xfId="0" applyNumberFormat="1" applyFont="1" applyProtection="1">
      <protection locked="0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5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35"/>
  <sheetViews>
    <sheetView workbookViewId="0">
      <selection activeCell="J1" sqref="J1:J1048576"/>
    </sheetView>
  </sheetViews>
  <sheetFormatPr defaultRowHeight="12.75"/>
  <cols>
    <col min="2" max="2" width="5.140625" customWidth="1"/>
    <col min="3" max="3" width="11.28515625" customWidth="1"/>
    <col min="4" max="4" width="12.5703125" style="6" customWidth="1"/>
    <col min="5" max="5" width="2" customWidth="1"/>
    <col min="6" max="6" width="21.28515625" customWidth="1"/>
    <col min="7" max="7" width="5.5703125" customWidth="1"/>
    <col min="8" max="8" width="7.28515625" customWidth="1"/>
    <col min="9" max="9" width="6.7109375" customWidth="1"/>
    <col min="10" max="10" width="11.28515625" customWidth="1"/>
    <col min="11" max="11" width="5.42578125" customWidth="1"/>
    <col min="12" max="12" width="45.85546875" customWidth="1"/>
    <col min="13" max="13" width="42.28515625" customWidth="1"/>
  </cols>
  <sheetData>
    <row r="2" spans="2:13">
      <c r="B2" s="1"/>
      <c r="C2" s="1"/>
      <c r="G2" s="1" t="s">
        <v>0</v>
      </c>
      <c r="H2" s="1" t="s">
        <v>1</v>
      </c>
      <c r="I2" s="1" t="s">
        <v>2</v>
      </c>
    </row>
    <row r="3" spans="2:13">
      <c r="B3" s="9">
        <v>1</v>
      </c>
      <c r="C3" s="2" t="s">
        <v>3</v>
      </c>
      <c r="D3" s="7" t="s">
        <v>4</v>
      </c>
      <c r="E3" s="2" t="s">
        <v>77</v>
      </c>
      <c r="F3" s="2" t="s">
        <v>5</v>
      </c>
      <c r="G3" s="3">
        <v>200</v>
      </c>
      <c r="H3" s="2" t="s">
        <v>6</v>
      </c>
      <c r="J3" t="e">
        <f>IF(ISNA(VLOOKUP(C3,'[1]Parts List Query'!$G$2:'[1]Parts List Query'!$J$17536,4,FALSE))=TRUE,(C3),(LEFT(VLOOKUP(C3,[1]!Table_Query_from_BetcoViews[[AlternateID]:[MainSKU]],4,FALSE),6)))</f>
        <v>#REF!</v>
      </c>
      <c r="K3" s="5">
        <f>G3*0.01</f>
        <v>2</v>
      </c>
      <c r="L3" t="str">
        <f>CONCATENATE(D3,E3,F3)</f>
        <v>WHEEL D. 60-D.15 X36 NYL.</v>
      </c>
      <c r="M3" s="4" t="str">
        <f>IFERROR(VLOOKUP(TRIM(C3),[1]!Table_Query_from_BetcoViews[[AlternateID]:[ItemDescr2]],5,FALSE),L3)</f>
        <v>Small wheel  FS28/32</v>
      </c>
    </row>
    <row r="4" spans="2:13">
      <c r="B4" s="9">
        <v>2</v>
      </c>
      <c r="C4" s="2" t="s">
        <v>7</v>
      </c>
      <c r="D4" s="7" t="s">
        <v>8</v>
      </c>
      <c r="E4" s="2" t="s">
        <v>77</v>
      </c>
      <c r="F4" s="2" t="s">
        <v>9</v>
      </c>
      <c r="G4" s="3">
        <v>200</v>
      </c>
      <c r="H4" s="2" t="s">
        <v>6</v>
      </c>
      <c r="J4" t="e">
        <f>IF(ISNA(VLOOKUP(C4,'[1]Parts List Query'!$G$2:'[1]Parts List Query'!$J$17536,4,FALSE))=TRUE,(C4),(LEFT(VLOOKUP(C4,[1]!Table_Query_from_BetcoViews[[AlternateID]:[MainSKU]],4,FALSE),6)))</f>
        <v>#REF!</v>
      </c>
      <c r="K4" s="5">
        <f t="shared" ref="K4:K33" si="0">G4*0.01</f>
        <v>2</v>
      </c>
      <c r="L4" t="str">
        <f t="shared" ref="L4:L33" si="1">CONCATENATE(D4,E4,F4)</f>
        <v>SPACER D6/15</v>
      </c>
      <c r="M4" s="4" t="str">
        <f>IFERROR(VLOOKUP(TRIM(C4),[1]!Table_Query_from_BetcoViews[[AlternateID]:[ItemDescr2]],5,FALSE),L4)</f>
        <v>Spacer FS28/32</v>
      </c>
    </row>
    <row r="5" spans="2:13">
      <c r="B5" s="9">
        <v>3</v>
      </c>
      <c r="C5" s="2" t="s">
        <v>10</v>
      </c>
      <c r="E5" s="2" t="s">
        <v>77</v>
      </c>
      <c r="F5" s="2" t="s">
        <v>11</v>
      </c>
      <c r="G5" s="3">
        <v>1200</v>
      </c>
      <c r="H5" s="2" t="s">
        <v>6</v>
      </c>
      <c r="I5" s="2" t="s">
        <v>12</v>
      </c>
      <c r="J5" t="e">
        <f>IF(ISNA(VLOOKUP(C5,'[1]Parts List Query'!$G$2:'[1]Parts List Query'!$J$17536,4,FALSE))=TRUE,(C5),(LEFT(VLOOKUP(C5,[1]!Table_Query_from_BetcoViews[[AlternateID]:[MainSKU]],4,FALSE),6)))</f>
        <v>#REF!</v>
      </c>
      <c r="K5" s="5">
        <f t="shared" si="0"/>
        <v>12</v>
      </c>
      <c r="L5" t="str">
        <f t="shared" si="1"/>
        <v xml:space="preserve"> WASHER             D.6 UNI 6592 INOX</v>
      </c>
      <c r="M5" s="4" t="str">
        <f>IFERROR(VLOOKUP(TRIM(C5),[1]!Table_Query_from_BetcoViews[[AlternateID]:[ItemDescr2]],5,FALSE),L5)</f>
        <v>Washer for AS20</v>
      </c>
    </row>
    <row r="6" spans="2:13">
      <c r="B6" s="9">
        <v>3</v>
      </c>
      <c r="C6" s="2" t="s">
        <v>13</v>
      </c>
      <c r="E6" s="2" t="s">
        <v>77</v>
      </c>
      <c r="F6" s="2" t="s">
        <v>14</v>
      </c>
      <c r="G6" s="3">
        <v>400</v>
      </c>
      <c r="H6" s="2" t="s">
        <v>12</v>
      </c>
      <c r="J6" t="e">
        <f>IF(ISNA(VLOOKUP(C6,'[1]Parts List Query'!$G$2:'[1]Parts List Query'!$J$17536,4,FALSE))=TRUE,(C6),(LEFT(VLOOKUP(C6,[1]!Table_Query_from_BetcoViews[[AlternateID]:[MainSKU]],4,FALSE),6)))</f>
        <v>#REF!</v>
      </c>
      <c r="K6" s="5">
        <f t="shared" si="0"/>
        <v>4</v>
      </c>
      <c r="L6" t="str">
        <f t="shared" si="1"/>
        <v xml:space="preserve"> WASHER             D. 6 INX GRW UNI 1751</v>
      </c>
      <c r="M6" s="4" t="str">
        <f>IFERROR(VLOOKUP(TRIM(C6),[1]!Table_Query_from_BetcoViews[[AlternateID]:[ItemDescr2]],5,FALSE),L6)</f>
        <v>Washer</v>
      </c>
    </row>
    <row r="7" spans="2:13">
      <c r="B7" s="9">
        <v>4</v>
      </c>
      <c r="C7" s="2" t="s">
        <v>15</v>
      </c>
      <c r="D7" s="7" t="s">
        <v>16</v>
      </c>
      <c r="E7" s="2" t="s">
        <v>77</v>
      </c>
      <c r="F7" s="2" t="s">
        <v>17</v>
      </c>
      <c r="G7" s="3">
        <v>600</v>
      </c>
      <c r="H7" s="2" t="s">
        <v>6</v>
      </c>
      <c r="J7" t="e">
        <f>IF(ISNA(VLOOKUP(C7,'[1]Parts List Query'!$G$2:'[1]Parts List Query'!$J$17536,4,FALSE))=TRUE,(C7),(LEFT(VLOOKUP(C7,[1]!Table_Query_from_BetcoViews[[AlternateID]:[MainSKU]],4,FALSE),6)))</f>
        <v>#REF!</v>
      </c>
      <c r="K7" s="5">
        <f t="shared" si="0"/>
        <v>6</v>
      </c>
      <c r="L7" t="str">
        <f t="shared" si="1"/>
        <v>NUT M 6 INX</v>
      </c>
      <c r="M7" s="4" t="str">
        <f>IFERROR(VLOOKUP(TRIM(C7),[1]!Table_Query_from_BetcoViews[[AlternateID]:[ItemDescr2]],5,FALSE),L7)</f>
        <v>Nut M6 w/ Nylon Ring</v>
      </c>
    </row>
    <row r="8" spans="2:13">
      <c r="B8" s="9">
        <v>5</v>
      </c>
      <c r="C8" s="2" t="s">
        <v>18</v>
      </c>
      <c r="D8" s="7" t="s">
        <v>19</v>
      </c>
      <c r="E8" s="2" t="s">
        <v>77</v>
      </c>
      <c r="G8" s="3">
        <v>200</v>
      </c>
      <c r="H8" s="2" t="s">
        <v>6</v>
      </c>
      <c r="J8" t="e">
        <f>IF(ISNA(VLOOKUP(C8,'[1]Parts List Query'!$G$2:'[1]Parts List Query'!$J$17536,4,FALSE))=TRUE,(C8),(LEFT(VLOOKUP(C8,[1]!Table_Query_from_BetcoViews[[AlternateID]:[MainSKU]],4,FALSE),6)))</f>
        <v>#REF!</v>
      </c>
      <c r="K8" s="5">
        <f t="shared" si="0"/>
        <v>2</v>
      </c>
      <c r="L8" t="str">
        <f t="shared" si="1"/>
        <v xml:space="preserve">SUPPORT            RUOTINO </v>
      </c>
      <c r="M8" s="4" t="str">
        <f>IFERROR(VLOOKUP(TRIM(C8),[1]!Table_Query_from_BetcoViews[[AlternateID]:[ItemDescr2]],5,FALSE),L8)</f>
        <v>Squeegee support</v>
      </c>
    </row>
    <row r="9" spans="2:13">
      <c r="B9" s="9">
        <v>6</v>
      </c>
      <c r="C9" s="2" t="s">
        <v>20</v>
      </c>
      <c r="E9" s="2" t="s">
        <v>77</v>
      </c>
      <c r="F9" s="2" t="s">
        <v>21</v>
      </c>
      <c r="G9" s="3">
        <v>400</v>
      </c>
      <c r="H9" s="2" t="s">
        <v>6</v>
      </c>
      <c r="J9" t="e">
        <f>IF(ISNA(VLOOKUP(C9,'[1]Parts List Query'!$G$2:'[1]Parts List Query'!$J$17536,4,FALSE))=TRUE,(C9),(LEFT(VLOOKUP(C9,[1]!Table_Query_from_BetcoViews[[AlternateID]:[MainSKU]],4,FALSE),6)))</f>
        <v>#REF!</v>
      </c>
      <c r="K9" s="5">
        <f t="shared" si="0"/>
        <v>4</v>
      </c>
      <c r="L9" t="str">
        <f t="shared" si="1"/>
        <v xml:space="preserve"> WASHER             D. 8       INX UNI 6592</v>
      </c>
      <c r="M9" s="4" t="str">
        <f>IFERROR(VLOOKUP(TRIM(C9),[1]!Table_Query_from_BetcoViews[[AlternateID]:[ItemDescr2]],5,FALSE),L9)</f>
        <v>Washer</v>
      </c>
    </row>
    <row r="10" spans="2:13">
      <c r="B10" s="9">
        <v>7</v>
      </c>
      <c r="C10" s="2" t="s">
        <v>22</v>
      </c>
      <c r="D10" s="7" t="s">
        <v>16</v>
      </c>
      <c r="E10" s="2" t="s">
        <v>77</v>
      </c>
      <c r="F10" s="2" t="s">
        <v>23</v>
      </c>
      <c r="G10" s="3">
        <v>200</v>
      </c>
      <c r="H10" s="2" t="s">
        <v>6</v>
      </c>
      <c r="J10" t="e">
        <f>IF(ISNA(VLOOKUP(C10,'[1]Parts List Query'!$G$2:'[1]Parts List Query'!$J$17536,4,FALSE))=TRUE,(C10),(LEFT(VLOOKUP(C10,[1]!Table_Query_from_BetcoViews[[AlternateID]:[MainSKU]],4,FALSE),6)))</f>
        <v>#REF!</v>
      </c>
      <c r="K10" s="5">
        <f t="shared" si="0"/>
        <v>2</v>
      </c>
      <c r="L10" t="str">
        <f t="shared" si="1"/>
        <v>NUT M 8 INX</v>
      </c>
      <c r="M10" s="4" t="str">
        <f>IFERROR(VLOOKUP(TRIM(C10),[1]!Table_Query_from_BetcoViews[[AlternateID]:[ItemDescr2]],5,FALSE),L10)</f>
        <v>Self-locking nut M8</v>
      </c>
    </row>
    <row r="11" spans="2:13">
      <c r="B11" s="9">
        <v>8</v>
      </c>
      <c r="C11" s="2" t="s">
        <v>24</v>
      </c>
      <c r="D11" s="7" t="s">
        <v>25</v>
      </c>
      <c r="E11" s="2" t="s">
        <v>77</v>
      </c>
      <c r="F11" s="2" t="s">
        <v>26</v>
      </c>
      <c r="G11" s="3">
        <v>200</v>
      </c>
      <c r="H11" s="2" t="s">
        <v>6</v>
      </c>
      <c r="J11" t="e">
        <f>IF(ISNA(VLOOKUP(C11,'[1]Parts List Query'!$G$2:'[1]Parts List Query'!$J$17536,4,FALSE))=TRUE,(C11),(LEFT(VLOOKUP(C11,[1]!Table_Query_from_BetcoViews[[AlternateID]:[MainSKU]],4,FALSE),6)))</f>
        <v>#REF!</v>
      </c>
      <c r="K11" s="5">
        <f t="shared" si="0"/>
        <v>2</v>
      </c>
      <c r="L11" t="str">
        <f t="shared" si="1"/>
        <v>SCREW TE M 6x45 INOX</v>
      </c>
      <c r="M11" s="4" t="str">
        <f>IFERROR(VLOOKUP(TRIM(C11),[1]!Table_Query_from_BetcoViews[[AlternateID]:[ItemDescr2]],5,FALSE),L11)</f>
        <v>Screw</v>
      </c>
    </row>
    <row r="12" spans="2:13">
      <c r="B12" s="9">
        <v>9</v>
      </c>
      <c r="C12" s="2" t="s">
        <v>13</v>
      </c>
      <c r="E12" s="2" t="s">
        <v>77</v>
      </c>
      <c r="F12" s="2" t="s">
        <v>14</v>
      </c>
      <c r="G12" s="3">
        <v>400</v>
      </c>
      <c r="H12" s="2" t="s">
        <v>6</v>
      </c>
      <c r="I12" s="2" t="s">
        <v>12</v>
      </c>
      <c r="J12" t="e">
        <f>IF(ISNA(VLOOKUP(C12,'[1]Parts List Query'!$G$2:'[1]Parts List Query'!$J$17536,4,FALSE))=TRUE,(C12),(LEFT(VLOOKUP(C12,[1]!Table_Query_from_BetcoViews[[AlternateID]:[MainSKU]],4,FALSE),6)))</f>
        <v>#REF!</v>
      </c>
      <c r="K12" s="5">
        <f t="shared" si="0"/>
        <v>4</v>
      </c>
      <c r="L12" t="str">
        <f t="shared" si="1"/>
        <v xml:space="preserve"> WASHER             D. 6 INX GRW UNI 1751</v>
      </c>
      <c r="M12" s="4" t="str">
        <f>IFERROR(VLOOKUP(TRIM(C12),[1]!Table_Query_from_BetcoViews[[AlternateID]:[ItemDescr2]],5,FALSE),L12)</f>
        <v>Washer</v>
      </c>
    </row>
    <row r="13" spans="2:13">
      <c r="B13" s="9">
        <v>10</v>
      </c>
      <c r="C13" s="2" t="s">
        <v>27</v>
      </c>
      <c r="D13" s="7" t="s">
        <v>25</v>
      </c>
      <c r="E13" s="2" t="s">
        <v>77</v>
      </c>
      <c r="F13" s="2" t="s">
        <v>28</v>
      </c>
      <c r="G13" s="3">
        <v>400</v>
      </c>
      <c r="H13" s="2" t="s">
        <v>6</v>
      </c>
      <c r="I13" s="2" t="s">
        <v>12</v>
      </c>
      <c r="J13" t="e">
        <f>IF(ISNA(VLOOKUP(C13,'[1]Parts List Query'!$G$2:'[1]Parts List Query'!$J$17536,4,FALSE))=TRUE,(C13),(LEFT(VLOOKUP(C13,[1]!Table_Query_from_BetcoViews[[AlternateID]:[MainSKU]],4,FALSE),6)))</f>
        <v>#REF!</v>
      </c>
      <c r="K13" s="5">
        <f t="shared" si="0"/>
        <v>4</v>
      </c>
      <c r="L13" t="str">
        <f t="shared" si="1"/>
        <v>SCREW TE  6X16    UNI5739</v>
      </c>
      <c r="M13" s="4" t="str">
        <f>IFERROR(VLOOKUP(TRIM(C13),[1]!Table_Query_from_BetcoViews[[AlternateID]:[ItemDescr2]],5,FALSE),L13)</f>
        <v>Screw</v>
      </c>
    </row>
    <row r="14" spans="2:13">
      <c r="B14" s="9">
        <v>10</v>
      </c>
      <c r="C14" s="2" t="s">
        <v>29</v>
      </c>
      <c r="D14" s="7" t="s">
        <v>25</v>
      </c>
      <c r="E14" s="2" t="s">
        <v>77</v>
      </c>
      <c r="F14" s="2" t="s">
        <v>30</v>
      </c>
      <c r="G14" s="3">
        <v>400</v>
      </c>
      <c r="H14" s="2" t="s">
        <v>12</v>
      </c>
      <c r="J14" t="e">
        <f>IF(ISNA(VLOOKUP(C14,'[1]Parts List Query'!$G$2:'[1]Parts List Query'!$J$17536,4,FALSE))=TRUE,(C14),(LEFT(VLOOKUP(C14,[1]!Table_Query_from_BetcoViews[[AlternateID]:[MainSKU]],4,FALSE),6)))</f>
        <v>#REF!</v>
      </c>
      <c r="K14" s="5">
        <f t="shared" si="0"/>
        <v>4</v>
      </c>
      <c r="L14" t="str">
        <f t="shared" si="1"/>
        <v>SCREW TE M 6X 50 INOX A2</v>
      </c>
      <c r="M14" s="4" t="str">
        <f>IFERROR(VLOOKUP(TRIM(C14),[1]!Table_Query_from_BetcoViews[[AlternateID]:[ItemDescr2]],5,FALSE),L14)</f>
        <v>Hex Bolt M6x55 SS</v>
      </c>
    </row>
    <row r="15" spans="2:13">
      <c r="B15" s="9">
        <v>11</v>
      </c>
      <c r="C15" s="2" t="s">
        <v>31</v>
      </c>
      <c r="D15" s="7" t="s">
        <v>32</v>
      </c>
      <c r="E15" s="2" t="s">
        <v>77</v>
      </c>
      <c r="F15" s="2" t="s">
        <v>33</v>
      </c>
      <c r="G15" s="3">
        <v>200</v>
      </c>
      <c r="J15" t="e">
        <f>IF(ISNA(VLOOKUP(C15,'[1]Parts List Query'!$G$2:'[1]Parts List Query'!$J$17536,4,FALSE))=TRUE,(C15),(LEFT(VLOOKUP(C15,[1]!Table_Query_from_BetcoViews[[AlternateID]:[MainSKU]],4,FALSE),6)))</f>
        <v>#REF!</v>
      </c>
      <c r="K15" s="5">
        <f t="shared" si="0"/>
        <v>2</v>
      </c>
      <c r="L15" t="str">
        <f t="shared" si="1"/>
        <v>SPRING D.15X 45    X1</v>
      </c>
      <c r="M15" s="4" t="str">
        <f>IFERROR(VLOOKUP(TRIM(C15),[1]!Table_Query_from_BetcoViews[[AlternateID]:[ItemDescr2]],5,FALSE),L15)</f>
        <v>Spring</v>
      </c>
    </row>
    <row r="16" spans="2:13">
      <c r="B16" s="9">
        <v>12</v>
      </c>
      <c r="C16" s="2" t="s">
        <v>34</v>
      </c>
      <c r="E16" s="2" t="s">
        <v>77</v>
      </c>
      <c r="F16" s="2" t="s">
        <v>35</v>
      </c>
      <c r="G16" s="3">
        <v>200</v>
      </c>
      <c r="J16" t="e">
        <f>IF(ISNA(VLOOKUP(C16,'[1]Parts List Query'!$G$2:'[1]Parts List Query'!$J$17536,4,FALSE))=TRUE,(C16),(LEFT(VLOOKUP(C16,[1]!Table_Query_from_BetcoViews[[AlternateID]:[MainSKU]],4,FALSE),6)))</f>
        <v>#REF!</v>
      </c>
      <c r="K16" s="5">
        <f t="shared" si="0"/>
        <v>2</v>
      </c>
      <c r="L16" t="str">
        <f t="shared" si="1"/>
        <v xml:space="preserve"> BRACKET            SUPP.RUOTINO SQUEEGEE</v>
      </c>
      <c r="M16" s="4" t="str">
        <f>IFERROR(VLOOKUP(TRIM(C16),[1]!Table_Query_from_BetcoViews[[AlternateID]:[ItemDescr2]],5,FALSE),L16)</f>
        <v>Support</v>
      </c>
    </row>
    <row r="17" spans="2:13">
      <c r="B17" s="9">
        <v>13</v>
      </c>
      <c r="C17" s="2" t="s">
        <v>36</v>
      </c>
      <c r="D17" s="7" t="s">
        <v>37</v>
      </c>
      <c r="E17" s="2" t="s">
        <v>77</v>
      </c>
      <c r="F17" s="2" t="s">
        <v>38</v>
      </c>
      <c r="G17" s="3">
        <v>400</v>
      </c>
      <c r="J17" t="e">
        <f>IF(ISNA(VLOOKUP(C17,'[1]Parts List Query'!$G$2:'[1]Parts List Query'!$J$17536,4,FALSE))=TRUE,(C17),(LEFT(VLOOKUP(C17,[1]!Table_Query_from_BetcoViews[[AlternateID]:[MainSKU]],4,FALSE),6)))</f>
        <v>#REF!</v>
      </c>
      <c r="K17" s="5">
        <f t="shared" si="0"/>
        <v>4</v>
      </c>
      <c r="L17" t="str">
        <f t="shared" si="1"/>
        <v>CIRCLIP D.  6 UNI 7434 INOX</v>
      </c>
      <c r="M17" s="4" t="str">
        <f>IFERROR(VLOOKUP(TRIM(C17),[1]!Table_Query_from_BetcoViews[[AlternateID]:[ItemDescr2]],5,FALSE),L17)</f>
        <v>CIRCLIP D.  6 UNI 7434 INOX</v>
      </c>
    </row>
    <row r="18" spans="2:13">
      <c r="B18" s="9">
        <v>14</v>
      </c>
      <c r="C18" s="2" t="s">
        <v>39</v>
      </c>
      <c r="D18" s="7" t="s">
        <v>40</v>
      </c>
      <c r="E18" s="2" t="s">
        <v>77</v>
      </c>
      <c r="F18" s="2" t="s">
        <v>41</v>
      </c>
      <c r="G18" s="3">
        <v>100</v>
      </c>
      <c r="H18" s="2" t="s">
        <v>6</v>
      </c>
      <c r="J18" t="e">
        <f>IF(ISNA(VLOOKUP(C18,'[1]Parts List Query'!$G$2:'[1]Parts List Query'!$J$17536,4,FALSE))=TRUE,(C18),(LEFT(VLOOKUP(C18,[1]!Table_Query_from_BetcoViews[[AlternateID]:[MainSKU]],4,FALSE),6)))</f>
        <v>#REF!</v>
      </c>
      <c r="K18" s="5">
        <f t="shared" si="0"/>
        <v>1</v>
      </c>
      <c r="L18" t="str">
        <f t="shared" si="1"/>
        <v>BODY SQUEEGEE PRESSOFUSO</v>
      </c>
      <c r="M18" s="4" t="str">
        <f>IFERROR(VLOOKUP(TRIM(C18),[1]!Table_Query_from_BetcoViews[[AlternateID]:[ItemDescr2]],5,FALSE),L18)</f>
        <v>Squeegee body  WS20/24</v>
      </c>
    </row>
    <row r="19" spans="2:13">
      <c r="B19" s="9">
        <v>15</v>
      </c>
      <c r="C19" s="2" t="s">
        <v>42</v>
      </c>
      <c r="E19" s="2" t="s">
        <v>77</v>
      </c>
      <c r="F19" s="2" t="s">
        <v>43</v>
      </c>
      <c r="G19" s="3">
        <v>100</v>
      </c>
      <c r="H19" s="2" t="s">
        <v>6</v>
      </c>
      <c r="J19" t="e">
        <f>IF(ISNA(VLOOKUP(C19,'[1]Parts List Query'!$G$2:'[1]Parts List Query'!$J$17536,4,FALSE))=TRUE,(C19),(LEFT(VLOOKUP(C19,[1]!Table_Query_from_BetcoViews[[AlternateID]:[MainSKU]],4,FALSE),6)))</f>
        <v>#REF!</v>
      </c>
      <c r="K19" s="5">
        <f t="shared" si="0"/>
        <v>1</v>
      </c>
      <c r="L19" t="str">
        <f t="shared" si="1"/>
        <v xml:space="preserve"> LAMINATION       BLOCCA LAMA ANTER.SX     S</v>
      </c>
      <c r="M19" s="4" t="str">
        <f>IFERROR(VLOOKUP(TRIM(C19),[1]!Table_Query_from_BetcoViews[[AlternateID]:[ItemDescr2]],5,FALSE),L19)</f>
        <v>Squeegee holder with latch</v>
      </c>
    </row>
    <row r="20" spans="2:13">
      <c r="B20" s="9">
        <v>16</v>
      </c>
      <c r="C20" s="2" t="s">
        <v>44</v>
      </c>
      <c r="E20" s="2" t="s">
        <v>77</v>
      </c>
      <c r="F20" s="2" t="s">
        <v>45</v>
      </c>
      <c r="G20" s="3">
        <v>200</v>
      </c>
      <c r="H20" s="2" t="s">
        <v>6</v>
      </c>
      <c r="J20" t="e">
        <f>IF(ISNA(VLOOKUP(C20,'[1]Parts List Query'!$G$2:'[1]Parts List Query'!$J$17536,4,FALSE))=TRUE,(C20),(LEFT(VLOOKUP(C20,[1]!Table_Query_from_BetcoViews[[AlternateID]:[MainSKU]],4,FALSE),6)))</f>
        <v>#REF!</v>
      </c>
      <c r="K20" s="5">
        <f t="shared" si="0"/>
        <v>2</v>
      </c>
      <c r="L20" t="str">
        <f t="shared" si="1"/>
        <v xml:space="preserve"> HANDWHEEL         M8 FILETTO PASSANTE</v>
      </c>
      <c r="M20" s="4" t="str">
        <f>IFERROR(VLOOKUP(TRIM(C20),[1]!Table_Query_from_BetcoViews[[AlternateID]:[ItemDescr2]],5,FALSE),L20)</f>
        <v>Squeegee Knob WS20/24 FS28</v>
      </c>
    </row>
    <row r="21" spans="2:13">
      <c r="B21" s="9">
        <v>17</v>
      </c>
      <c r="C21" s="2" t="s">
        <v>46</v>
      </c>
      <c r="E21" s="2" t="s">
        <v>77</v>
      </c>
      <c r="F21" s="2" t="s">
        <v>47</v>
      </c>
      <c r="G21" s="3">
        <v>100</v>
      </c>
      <c r="H21" s="2" t="s">
        <v>6</v>
      </c>
      <c r="J21" t="e">
        <f>IF(ISNA(VLOOKUP(C21,'[1]Parts List Query'!$G$2:'[1]Parts List Query'!$J$17536,4,FALSE))=TRUE,(C21),(LEFT(VLOOKUP(C21,[1]!Table_Query_from_BetcoViews[[AlternateID]:[MainSKU]],4,FALSE),6)))</f>
        <v>#REF!</v>
      </c>
      <c r="K21" s="5">
        <f t="shared" si="0"/>
        <v>1</v>
      </c>
      <c r="L21" t="str">
        <f t="shared" si="1"/>
        <v xml:space="preserve"> LAMINATION       BLOCCA LAMA ANTER.DX     S</v>
      </c>
      <c r="M21" s="4" t="str">
        <f>IFERROR(VLOOKUP(TRIM(C21),[1]!Table_Query_from_BetcoViews[[AlternateID]:[ItemDescr2]],5,FALSE),L21)</f>
        <v>Squeegee holder with hook</v>
      </c>
    </row>
    <row r="22" spans="2:13">
      <c r="B22" s="9">
        <v>18</v>
      </c>
      <c r="C22" s="2" t="s">
        <v>48</v>
      </c>
      <c r="E22" s="2" t="s">
        <v>77</v>
      </c>
      <c r="F22" s="2" t="s">
        <v>49</v>
      </c>
      <c r="G22" s="3">
        <v>100</v>
      </c>
      <c r="H22" s="2" t="s">
        <v>6</v>
      </c>
      <c r="J22" t="e">
        <f>IF(ISNA(VLOOKUP(C22,'[1]Parts List Query'!$G$2:'[1]Parts List Query'!$J$17536,4,FALSE))=TRUE,(C22),(LEFT(VLOOKUP(C22,[1]!Table_Query_from_BetcoViews[[AlternateID]:[MainSKU]],4,FALSE),6)))</f>
        <v>#REF!</v>
      </c>
      <c r="K22" s="5">
        <f t="shared" si="0"/>
        <v>1</v>
      </c>
      <c r="L22" t="str">
        <f t="shared" si="1"/>
        <v xml:space="preserve"> RUBBER BLADE    LAV. 800 ANT.</v>
      </c>
      <c r="M22" s="4" t="str">
        <f>IFERROR(VLOOKUP(TRIM(C22),[1]!Table_Query_from_BetcoViews[[AlternateID]:[ItemDescr2]],5,FALSE),L22)</f>
        <v>Front Curved Squeegee Blade WS20/24</v>
      </c>
    </row>
    <row r="23" spans="2:13">
      <c r="B23" s="9">
        <v>19</v>
      </c>
      <c r="C23" s="2" t="s">
        <v>50</v>
      </c>
      <c r="D23" s="7" t="s">
        <v>25</v>
      </c>
      <c r="E23" s="2" t="s">
        <v>77</v>
      </c>
      <c r="F23" s="2" t="s">
        <v>51</v>
      </c>
      <c r="G23" s="3">
        <v>200</v>
      </c>
      <c r="J23" t="e">
        <f>IF(ISNA(VLOOKUP(C23,'[1]Parts List Query'!$G$2:'[1]Parts List Query'!$J$17536,4,FALSE))=TRUE,(C23),(LEFT(VLOOKUP(C23,[1]!Table_Query_from_BetcoViews[[AlternateID]:[MainSKU]],4,FALSE),6)))</f>
        <v>#REF!</v>
      </c>
      <c r="K23" s="5">
        <f t="shared" si="0"/>
        <v>2</v>
      </c>
      <c r="L23" t="str">
        <f t="shared" si="1"/>
        <v>SCREW TE M. 6-55</v>
      </c>
      <c r="M23" s="4" t="str">
        <f>IFERROR(VLOOKUP(TRIM(C23),[1]!Table_Query_from_BetcoViews[[AlternateID]:[ItemDescr2]],5,FALSE),L23)</f>
        <v>Hex Bolt M6x55 SS</v>
      </c>
    </row>
    <row r="24" spans="2:13">
      <c r="B24" s="9">
        <v>20</v>
      </c>
      <c r="C24" s="2" t="s">
        <v>52</v>
      </c>
      <c r="D24" s="7" t="s">
        <v>53</v>
      </c>
      <c r="E24" s="2" t="s">
        <v>77</v>
      </c>
      <c r="G24" s="3">
        <v>200</v>
      </c>
      <c r="H24" s="2" t="s">
        <v>6</v>
      </c>
      <c r="J24" t="e">
        <f>IF(ISNA(VLOOKUP(C24,'[1]Parts List Query'!$G$2:'[1]Parts List Query'!$J$17536,4,FALSE))=TRUE,(C24),(LEFT(VLOOKUP(C24,[1]!Table_Query_from_BetcoViews[[AlternateID]:[MainSKU]],4,FALSE),6)))</f>
        <v>#REF!</v>
      </c>
      <c r="K24" s="5">
        <f t="shared" si="0"/>
        <v>2</v>
      </c>
      <c r="L24" t="str">
        <f t="shared" si="1"/>
        <v xml:space="preserve">BUSHING            SHK </v>
      </c>
      <c r="M24" s="4" t="str">
        <f>IFERROR(VLOOKUP(TRIM(C24),[1]!Table_Query_from_BetcoViews[[AlternateID]:[ItemDescr2]],5,FALSE),L24)</f>
        <v>Bushing WS20</v>
      </c>
    </row>
    <row r="25" spans="2:13">
      <c r="B25" s="9">
        <v>21</v>
      </c>
      <c r="C25" s="2" t="s">
        <v>54</v>
      </c>
      <c r="D25" s="7" t="s">
        <v>55</v>
      </c>
      <c r="E25" s="2" t="s">
        <v>77</v>
      </c>
      <c r="F25" s="2" t="s">
        <v>56</v>
      </c>
      <c r="G25" s="3">
        <v>200</v>
      </c>
      <c r="H25" s="2" t="s">
        <v>6</v>
      </c>
      <c r="J25" t="e">
        <f>IF(ISNA(VLOOKUP(C25,'[1]Parts List Query'!$G$2:'[1]Parts List Query'!$J$17536,4,FALSE))=TRUE,(C25),(LEFT(VLOOKUP(C25,[1]!Table_Query_from_BetcoViews[[AlternateID]:[MainSKU]],4,FALSE),6)))</f>
        <v>#REF!</v>
      </c>
      <c r="K25" s="5">
        <f t="shared" si="0"/>
        <v>2</v>
      </c>
      <c r="L25" t="str">
        <f t="shared" si="1"/>
        <v>CASTER D.100 2V.</v>
      </c>
      <c r="M25" s="4" t="str">
        <f>IFERROR(VLOOKUP(TRIM(C25),[1]!Table_Query_from_BetcoViews[[AlternateID]:[ItemDescr2]],5,FALSE),L25)</f>
        <v>AS20 Wheel</v>
      </c>
    </row>
    <row r="26" spans="2:13">
      <c r="B26" s="9">
        <v>22</v>
      </c>
      <c r="C26" s="2" t="s">
        <v>57</v>
      </c>
      <c r="D26" s="7" t="s">
        <v>8</v>
      </c>
      <c r="E26" s="2" t="s">
        <v>77</v>
      </c>
      <c r="F26" s="2" t="s">
        <v>58</v>
      </c>
      <c r="G26" s="3">
        <v>200</v>
      </c>
      <c r="H26" s="2" t="s">
        <v>6</v>
      </c>
      <c r="J26" t="e">
        <f>IF(ISNA(VLOOKUP(C26,'[1]Parts List Query'!$G$2:'[1]Parts List Query'!$J$17536,4,FALSE))=TRUE,(C26),(LEFT(VLOOKUP(C26,[1]!Table_Query_from_BetcoViews[[AlternateID]:[MainSKU]],4,FALSE),6)))</f>
        <v>#REF!</v>
      </c>
      <c r="K26" s="5">
        <f t="shared" si="0"/>
        <v>2</v>
      </c>
      <c r="L26" t="str">
        <f t="shared" si="1"/>
        <v>SPACER PER RUOTINO PARACOLPI</v>
      </c>
      <c r="M26" s="4" t="str">
        <f>IFERROR(VLOOKUP(TRIM(C26),[1]!Table_Query_from_BetcoViews[[AlternateID]:[ItemDescr2]],5,FALSE),L26)</f>
        <v>spacer</v>
      </c>
    </row>
    <row r="27" spans="2:13">
      <c r="B27" s="9">
        <v>23</v>
      </c>
      <c r="C27" s="2" t="s">
        <v>59</v>
      </c>
      <c r="D27" s="7" t="s">
        <v>16</v>
      </c>
      <c r="E27" s="2" t="s">
        <v>77</v>
      </c>
      <c r="F27" s="2" t="s">
        <v>60</v>
      </c>
      <c r="G27" s="3">
        <v>400</v>
      </c>
      <c r="H27" s="2" t="s">
        <v>6</v>
      </c>
      <c r="J27" t="e">
        <f>IF(ISNA(VLOOKUP(C27,'[1]Parts List Query'!$G$2:'[1]Parts List Query'!$J$17536,4,FALSE))=TRUE,(C27),(LEFT(VLOOKUP(C27,[1]!Table_Query_from_BetcoViews[[AlternateID]:[MainSKU]],4,FALSE),6)))</f>
        <v>#REF!</v>
      </c>
      <c r="K27" s="5">
        <f t="shared" si="0"/>
        <v>4</v>
      </c>
      <c r="L27" t="str">
        <f t="shared" si="1"/>
        <v>NUT M 6 A2 UNI 5588 INX</v>
      </c>
      <c r="M27" s="4" t="str">
        <f>IFERROR(VLOOKUP(TRIM(C27),[1]!Table_Query_from_BetcoViews[[AlternateID]:[ItemDescr2]],5,FALSE),L27)</f>
        <v>Nut</v>
      </c>
    </row>
    <row r="28" spans="2:13">
      <c r="B28" s="9">
        <v>24</v>
      </c>
      <c r="C28" s="2" t="s">
        <v>61</v>
      </c>
      <c r="D28" s="7" t="s">
        <v>37</v>
      </c>
      <c r="E28" s="2" t="s">
        <v>77</v>
      </c>
      <c r="F28" s="2" t="s">
        <v>62</v>
      </c>
      <c r="G28" s="3">
        <v>200</v>
      </c>
      <c r="H28" s="2" t="s">
        <v>6</v>
      </c>
      <c r="J28" t="e">
        <f>IF(ISNA(VLOOKUP(C28,'[1]Parts List Query'!$G$2:'[1]Parts List Query'!$J$17536,4,FALSE))=TRUE,(C28),(LEFT(VLOOKUP(C28,[1]!Table_Query_from_BetcoViews[[AlternateID]:[MainSKU]],4,FALSE),6)))</f>
        <v>#REF!</v>
      </c>
      <c r="K28" s="5">
        <f t="shared" si="0"/>
        <v>2</v>
      </c>
      <c r="L28" t="str">
        <f t="shared" si="1"/>
        <v>CIRCLIP D8</v>
      </c>
      <c r="M28" s="4" t="str">
        <f>IFERROR(VLOOKUP(TRIM(C28),[1]!Table_Query_from_BetcoViews[[AlternateID]:[ItemDescr2]],5,FALSE),L28)</f>
        <v>Washer</v>
      </c>
    </row>
    <row r="29" spans="2:13">
      <c r="B29" s="9">
        <v>25</v>
      </c>
      <c r="C29" s="2" t="s">
        <v>63</v>
      </c>
      <c r="D29" s="7" t="s">
        <v>25</v>
      </c>
      <c r="E29" s="2" t="s">
        <v>77</v>
      </c>
      <c r="F29" s="2" t="s">
        <v>64</v>
      </c>
      <c r="G29" s="3">
        <v>200</v>
      </c>
      <c r="H29" s="2" t="s">
        <v>65</v>
      </c>
      <c r="J29" t="e">
        <f>IF(ISNA(VLOOKUP(C29,'[1]Parts List Query'!$G$2:'[1]Parts List Query'!$J$17536,4,FALSE))=TRUE,(C29),(LEFT(VLOOKUP(C29,[1]!Table_Query_from_BetcoViews[[AlternateID]:[MainSKU]],4,FALSE),6)))</f>
        <v>#REF!</v>
      </c>
      <c r="K29" s="5">
        <f t="shared" si="0"/>
        <v>2</v>
      </c>
      <c r="L29" t="str">
        <f t="shared" si="1"/>
        <v>SCREW TE M 8X30 INX UNI 5737</v>
      </c>
      <c r="M29" s="4" t="str">
        <f>IFERROR(VLOOKUP(TRIM(C29),[1]!Table_Query_from_BetcoViews[[AlternateID]:[ItemDescr2]],5,FALSE),L29)</f>
        <v>Screw</v>
      </c>
    </row>
    <row r="30" spans="2:13">
      <c r="B30" s="9">
        <v>26</v>
      </c>
      <c r="C30" s="2" t="s">
        <v>66</v>
      </c>
      <c r="E30" s="2" t="s">
        <v>77</v>
      </c>
      <c r="F30" s="2" t="s">
        <v>67</v>
      </c>
      <c r="G30" s="3">
        <v>100</v>
      </c>
      <c r="H30" s="2" t="s">
        <v>6</v>
      </c>
      <c r="J30" t="e">
        <f>IF(ISNA(VLOOKUP(C30,'[1]Parts List Query'!$G$2:'[1]Parts List Query'!$J$17536,4,FALSE))=TRUE,(C30),(LEFT(VLOOKUP(C30,[1]!Table_Query_from_BetcoViews[[AlternateID]:[MainSKU]],4,FALSE),6)))</f>
        <v>#REF!</v>
      </c>
      <c r="K30" s="5">
        <f t="shared" si="0"/>
        <v>1</v>
      </c>
      <c r="L30" t="str">
        <f t="shared" si="1"/>
        <v xml:space="preserve"> RUBBER BLADE    LAV. 800 PST.POL.</v>
      </c>
      <c r="M30" s="4" t="str">
        <f>IFERROR(VLOOKUP(TRIM(C30),[1]!Table_Query_from_BetcoViews[[AlternateID]:[ItemDescr2]],5,FALSE),L30)</f>
        <v>Rear Curved Squeegee Blade WS20/24</v>
      </c>
    </row>
    <row r="31" spans="2:13">
      <c r="B31" s="9">
        <v>27</v>
      </c>
      <c r="C31" s="2" t="s">
        <v>68</v>
      </c>
      <c r="E31" s="2" t="s">
        <v>77</v>
      </c>
      <c r="F31" s="2" t="s">
        <v>69</v>
      </c>
      <c r="G31" s="3">
        <v>100</v>
      </c>
      <c r="H31" s="2" t="s">
        <v>6</v>
      </c>
      <c r="J31" t="e">
        <f>IF(ISNA(VLOOKUP(C31,'[1]Parts List Query'!$G$2:'[1]Parts List Query'!$J$17536,4,FALSE))=TRUE,(C31),(LEFT(VLOOKUP(C31,[1]!Table_Query_from_BetcoViews[[AlternateID]:[MainSKU]],4,FALSE),6)))</f>
        <v>#REF!</v>
      </c>
      <c r="K31" s="5">
        <f t="shared" si="0"/>
        <v>1</v>
      </c>
      <c r="L31" t="str">
        <f t="shared" si="1"/>
        <v xml:space="preserve"> BLADE HOLDER    POSTERIORE DX (S)</v>
      </c>
      <c r="M31" s="4" t="str">
        <f>IFERROR(VLOOKUP(TRIM(C31),[1]!Table_Query_from_BetcoViews[[AlternateID]:[ItemDescr2]],5,FALSE),L31)</f>
        <v>Blade Holder</v>
      </c>
    </row>
    <row r="32" spans="2:13">
      <c r="B32" s="9">
        <v>28</v>
      </c>
      <c r="C32" s="2" t="s">
        <v>70</v>
      </c>
      <c r="E32" s="2" t="s">
        <v>77</v>
      </c>
      <c r="F32" s="2" t="s">
        <v>71</v>
      </c>
      <c r="G32" s="3">
        <v>100</v>
      </c>
      <c r="H32" s="2" t="s">
        <v>6</v>
      </c>
      <c r="J32" t="e">
        <f>IF(ISNA(VLOOKUP(C32,'[1]Parts List Query'!$G$2:'[1]Parts List Query'!$J$17536,4,FALSE))=TRUE,(C32),(LEFT(VLOOKUP(C32,[1]!Table_Query_from_BetcoViews[[AlternateID]:[MainSKU]],4,FALSE),6)))</f>
        <v>#REF!</v>
      </c>
      <c r="K32" s="5">
        <f t="shared" si="0"/>
        <v>1</v>
      </c>
      <c r="L32" t="str">
        <f t="shared" si="1"/>
        <v xml:space="preserve"> BLADE HOLDER    POSTERIORE SX (S)</v>
      </c>
      <c r="M32" s="4" t="str">
        <f>IFERROR(VLOOKUP(TRIM(C32),[1]!Table_Query_from_BetcoViews[[AlternateID]:[ItemDescr2]],5,FALSE),L32)</f>
        <v>Blade Holder</v>
      </c>
    </row>
    <row r="33" spans="2:13">
      <c r="B33" s="9">
        <v>29</v>
      </c>
      <c r="C33" s="2" t="s">
        <v>72</v>
      </c>
      <c r="D33" s="7" t="s">
        <v>25</v>
      </c>
      <c r="E33" s="2" t="s">
        <v>77</v>
      </c>
      <c r="F33" s="2" t="s">
        <v>73</v>
      </c>
      <c r="G33" s="3">
        <v>200</v>
      </c>
      <c r="H33" s="2" t="s">
        <v>12</v>
      </c>
      <c r="J33" t="e">
        <f>IF(ISNA(VLOOKUP(C33,'[1]Parts List Query'!$G$2:'[1]Parts List Query'!$J$17536,4,FALSE))=TRUE,(C33),(LEFT(VLOOKUP(C33,[1]!Table_Query_from_BetcoViews[[AlternateID]:[MainSKU]],4,FALSE),6)))</f>
        <v>#REF!</v>
      </c>
      <c r="K33" s="5">
        <f t="shared" si="0"/>
        <v>2</v>
      </c>
      <c r="L33" t="str">
        <f t="shared" si="1"/>
        <v>SCREW M  8X 40 TTQST UNI 5731</v>
      </c>
      <c r="M33" s="4" t="str">
        <f>IFERROR(VLOOKUP(TRIM(C33),[1]!Table_Query_from_BetcoViews[[AlternateID]:[ItemDescr2]],5,FALSE),L33)</f>
        <v>Screw M8 x 40</v>
      </c>
    </row>
    <row r="35" spans="2:13">
      <c r="B35" s="2" t="s">
        <v>74</v>
      </c>
      <c r="C35" s="2" t="s">
        <v>75</v>
      </c>
      <c r="D35" s="7" t="s">
        <v>76</v>
      </c>
      <c r="E35" s="2"/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B21" sqref="B21:G35"/>
    </sheetView>
  </sheetViews>
  <sheetFormatPr defaultRowHeight="10.5" customHeight="1"/>
  <cols>
    <col min="1" max="1" width="2.7109375" customWidth="1"/>
    <col min="2" max="2" width="7.7109375" style="8" customWidth="1"/>
    <col min="3" max="3" width="12.140625" style="8" customWidth="1"/>
    <col min="4" max="4" width="37.85546875" customWidth="1"/>
    <col min="5" max="5" width="7.140625" style="8" customWidth="1"/>
    <col min="6" max="7" width="9.140625" style="8"/>
    <col min="12" max="12" width="42.5703125" customWidth="1"/>
    <col min="13" max="13" width="35.5703125" customWidth="1"/>
  </cols>
  <sheetData>
    <row r="1" spans="1:7" ht="3" customHeight="1"/>
    <row r="2" spans="1:7" ht="9.9499999999999993" customHeight="1">
      <c r="A2" s="10"/>
      <c r="B2" s="11" t="s">
        <v>130</v>
      </c>
      <c r="C2" s="11" t="s">
        <v>131</v>
      </c>
      <c r="D2" s="12" t="s">
        <v>132</v>
      </c>
      <c r="E2" s="11" t="s">
        <v>133</v>
      </c>
      <c r="F2" s="11" t="s">
        <v>134</v>
      </c>
      <c r="G2" s="11" t="s">
        <v>135</v>
      </c>
    </row>
    <row r="3" spans="1:7" ht="9.9499999999999993" customHeight="1">
      <c r="A3" s="10"/>
      <c r="B3" s="13">
        <v>1</v>
      </c>
      <c r="C3" s="14" t="s">
        <v>78</v>
      </c>
      <c r="D3" s="15" t="s">
        <v>79</v>
      </c>
      <c r="E3" s="14">
        <v>2</v>
      </c>
      <c r="F3" s="14" t="s">
        <v>6</v>
      </c>
      <c r="G3" s="14"/>
    </row>
    <row r="4" spans="1:7" ht="9.9499999999999993" customHeight="1">
      <c r="A4" s="10"/>
      <c r="B4" s="13">
        <v>2</v>
      </c>
      <c r="C4" s="14" t="s">
        <v>80</v>
      </c>
      <c r="D4" s="15" t="s">
        <v>81</v>
      </c>
      <c r="E4" s="14">
        <v>2</v>
      </c>
      <c r="F4" s="14" t="s">
        <v>6</v>
      </c>
      <c r="G4" s="14"/>
    </row>
    <row r="5" spans="1:7" ht="9.9499999999999993" customHeight="1">
      <c r="A5" s="10"/>
      <c r="B5" s="13">
        <v>3</v>
      </c>
      <c r="C5" s="14" t="s">
        <v>82</v>
      </c>
      <c r="D5" s="15" t="s">
        <v>83</v>
      </c>
      <c r="E5" s="14">
        <v>12</v>
      </c>
      <c r="F5" s="14" t="s">
        <v>6</v>
      </c>
      <c r="G5" s="14" t="s">
        <v>12</v>
      </c>
    </row>
    <row r="6" spans="1:7" ht="9.9499999999999993" customHeight="1">
      <c r="A6" s="10"/>
      <c r="B6" s="13">
        <v>3</v>
      </c>
      <c r="C6" s="14" t="s">
        <v>84</v>
      </c>
      <c r="D6" s="15" t="s">
        <v>85</v>
      </c>
      <c r="E6" s="14">
        <v>4</v>
      </c>
      <c r="F6" s="14" t="s">
        <v>12</v>
      </c>
      <c r="G6" s="14"/>
    </row>
    <row r="7" spans="1:7" ht="9.9499999999999993" customHeight="1">
      <c r="A7" s="10"/>
      <c r="B7" s="13">
        <v>4</v>
      </c>
      <c r="C7" s="14" t="s">
        <v>86</v>
      </c>
      <c r="D7" s="15" t="s">
        <v>87</v>
      </c>
      <c r="E7" s="14">
        <v>6</v>
      </c>
      <c r="F7" s="14" t="s">
        <v>6</v>
      </c>
      <c r="G7" s="14"/>
    </row>
    <row r="8" spans="1:7" ht="9.9499999999999993" customHeight="1">
      <c r="A8" s="10"/>
      <c r="B8" s="13">
        <v>5</v>
      </c>
      <c r="C8" s="14" t="s">
        <v>88</v>
      </c>
      <c r="D8" s="15" t="s">
        <v>89</v>
      </c>
      <c r="E8" s="14">
        <v>2</v>
      </c>
      <c r="F8" s="14" t="s">
        <v>6</v>
      </c>
      <c r="G8" s="14"/>
    </row>
    <row r="9" spans="1:7" ht="9.9499999999999993" customHeight="1">
      <c r="A9" s="10"/>
      <c r="B9" s="13">
        <v>6</v>
      </c>
      <c r="C9" s="14" t="s">
        <v>90</v>
      </c>
      <c r="D9" s="15" t="s">
        <v>85</v>
      </c>
      <c r="E9" s="14">
        <v>4</v>
      </c>
      <c r="F9" s="14" t="s">
        <v>6</v>
      </c>
      <c r="G9" s="14"/>
    </row>
    <row r="10" spans="1:7" ht="9.9499999999999993" customHeight="1">
      <c r="A10" s="10"/>
      <c r="B10" s="13">
        <v>7</v>
      </c>
      <c r="C10" s="14" t="s">
        <v>91</v>
      </c>
      <c r="D10" s="15" t="s">
        <v>92</v>
      </c>
      <c r="E10" s="14">
        <v>2</v>
      </c>
      <c r="F10" s="14" t="s">
        <v>6</v>
      </c>
      <c r="G10" s="14"/>
    </row>
    <row r="11" spans="1:7" ht="9.9499999999999993" customHeight="1">
      <c r="A11" s="10"/>
      <c r="B11" s="13">
        <v>8</v>
      </c>
      <c r="C11" s="14" t="s">
        <v>93</v>
      </c>
      <c r="D11" s="15" t="s">
        <v>94</v>
      </c>
      <c r="E11" s="14">
        <v>2</v>
      </c>
      <c r="F11" s="14" t="s">
        <v>6</v>
      </c>
      <c r="G11" s="14"/>
    </row>
    <row r="12" spans="1:7" ht="9.6" customHeight="1">
      <c r="A12" s="10"/>
      <c r="B12" s="13">
        <v>9</v>
      </c>
      <c r="C12" s="14" t="s">
        <v>84</v>
      </c>
      <c r="D12" s="15" t="s">
        <v>85</v>
      </c>
      <c r="E12" s="14">
        <v>4</v>
      </c>
      <c r="F12" s="14" t="s">
        <v>6</v>
      </c>
      <c r="G12" s="14" t="s">
        <v>12</v>
      </c>
    </row>
    <row r="13" spans="1:7" ht="9.9499999999999993" customHeight="1">
      <c r="A13" s="10"/>
      <c r="B13" s="13">
        <v>10</v>
      </c>
      <c r="C13" s="14" t="s">
        <v>95</v>
      </c>
      <c r="D13" s="15" t="s">
        <v>94</v>
      </c>
      <c r="E13" s="14">
        <v>4</v>
      </c>
      <c r="F13" s="14" t="s">
        <v>6</v>
      </c>
      <c r="G13" s="14" t="s">
        <v>12</v>
      </c>
    </row>
    <row r="14" spans="1:7" ht="9.9499999999999993" customHeight="1">
      <c r="A14" s="10"/>
      <c r="B14" s="13">
        <v>10</v>
      </c>
      <c r="C14" s="14" t="s">
        <v>96</v>
      </c>
      <c r="D14" s="15" t="s">
        <v>97</v>
      </c>
      <c r="E14" s="14">
        <v>4</v>
      </c>
      <c r="F14" s="14" t="s">
        <v>12</v>
      </c>
      <c r="G14" s="14"/>
    </row>
    <row r="15" spans="1:7" ht="9.9499999999999993" customHeight="1">
      <c r="A15" s="10"/>
      <c r="B15" s="13">
        <v>11</v>
      </c>
      <c r="C15" s="14" t="s">
        <v>98</v>
      </c>
      <c r="D15" s="15" t="s">
        <v>99</v>
      </c>
      <c r="E15" s="14">
        <v>2</v>
      </c>
      <c r="F15" s="14"/>
      <c r="G15" s="14"/>
    </row>
    <row r="16" spans="1:7" ht="9.9499999999999993" customHeight="1">
      <c r="A16" s="10"/>
      <c r="B16" s="13">
        <v>12</v>
      </c>
      <c r="C16" s="14" t="s">
        <v>100</v>
      </c>
      <c r="D16" s="15" t="s">
        <v>101</v>
      </c>
      <c r="E16" s="14">
        <v>2</v>
      </c>
      <c r="F16" s="14"/>
      <c r="G16" s="14"/>
    </row>
    <row r="17" spans="1:7" ht="9.9499999999999993" customHeight="1">
      <c r="A17" s="10"/>
      <c r="B17" s="13">
        <v>13</v>
      </c>
      <c r="C17" s="16" t="s">
        <v>36</v>
      </c>
      <c r="D17" s="15" t="s">
        <v>102</v>
      </c>
      <c r="E17" s="14">
        <v>4</v>
      </c>
      <c r="F17" s="14"/>
      <c r="G17" s="14"/>
    </row>
    <row r="18" spans="1:7" ht="9.9499999999999993" customHeight="1">
      <c r="A18" s="10"/>
      <c r="B18" s="13">
        <v>14</v>
      </c>
      <c r="C18" s="14" t="s">
        <v>103</v>
      </c>
      <c r="D18" s="15" t="s">
        <v>104</v>
      </c>
      <c r="E18" s="14">
        <v>1</v>
      </c>
      <c r="F18" s="14" t="s">
        <v>6</v>
      </c>
      <c r="G18" s="14"/>
    </row>
    <row r="19" spans="1:7" ht="9.9499999999999993" customHeight="1">
      <c r="A19" s="10"/>
      <c r="B19" s="13">
        <v>15</v>
      </c>
      <c r="C19" s="14" t="s">
        <v>105</v>
      </c>
      <c r="D19" s="15" t="s">
        <v>106</v>
      </c>
      <c r="E19" s="14">
        <v>1</v>
      </c>
      <c r="F19" s="14" t="s">
        <v>6</v>
      </c>
      <c r="G19" s="14"/>
    </row>
    <row r="20" spans="1:7" ht="9.9499999999999993" customHeight="1">
      <c r="A20" s="10"/>
      <c r="B20" s="13"/>
      <c r="C20" s="14"/>
      <c r="D20" s="15"/>
      <c r="E20" s="14"/>
      <c r="F20" s="14"/>
      <c r="G20" s="14"/>
    </row>
    <row r="21" spans="1:7" ht="9.9499999999999993" customHeight="1">
      <c r="A21" s="10"/>
      <c r="B21" s="11" t="s">
        <v>130</v>
      </c>
      <c r="C21" s="11" t="s">
        <v>131</v>
      </c>
      <c r="D21" s="12" t="s">
        <v>132</v>
      </c>
      <c r="E21" s="11" t="s">
        <v>133</v>
      </c>
      <c r="F21" s="11" t="s">
        <v>134</v>
      </c>
      <c r="G21" s="11" t="s">
        <v>135</v>
      </c>
    </row>
    <row r="22" spans="1:7" ht="9.9499999999999993" customHeight="1">
      <c r="A22" s="10"/>
      <c r="B22" s="13">
        <v>16</v>
      </c>
      <c r="C22" s="14" t="s">
        <v>107</v>
      </c>
      <c r="D22" s="15" t="s">
        <v>108</v>
      </c>
      <c r="E22" s="14">
        <v>2</v>
      </c>
      <c r="F22" s="14" t="s">
        <v>6</v>
      </c>
      <c r="G22" s="14"/>
    </row>
    <row r="23" spans="1:7" ht="9.9499999999999993" customHeight="1">
      <c r="A23" s="10"/>
      <c r="B23" s="13">
        <v>17</v>
      </c>
      <c r="C23" s="14" t="s">
        <v>109</v>
      </c>
      <c r="D23" s="15" t="s">
        <v>110</v>
      </c>
      <c r="E23" s="14">
        <v>1</v>
      </c>
      <c r="F23" s="14" t="s">
        <v>6</v>
      </c>
      <c r="G23" s="14"/>
    </row>
    <row r="24" spans="1:7" ht="9.9499999999999993" customHeight="1">
      <c r="A24" s="10"/>
      <c r="B24" s="13">
        <v>18</v>
      </c>
      <c r="C24" s="14" t="s">
        <v>111</v>
      </c>
      <c r="D24" s="15" t="s">
        <v>112</v>
      </c>
      <c r="E24" s="14">
        <v>1</v>
      </c>
      <c r="F24" s="14" t="s">
        <v>6</v>
      </c>
      <c r="G24" s="14"/>
    </row>
    <row r="25" spans="1:7" ht="9.9499999999999993" customHeight="1">
      <c r="A25" s="10"/>
      <c r="B25" s="13">
        <v>19</v>
      </c>
      <c r="C25" s="14" t="s">
        <v>96</v>
      </c>
      <c r="D25" s="15" t="s">
        <v>97</v>
      </c>
      <c r="E25" s="14">
        <v>2</v>
      </c>
      <c r="F25" s="14"/>
      <c r="G25" s="14"/>
    </row>
    <row r="26" spans="1:7" ht="9.9499999999999993" customHeight="1">
      <c r="A26" s="10"/>
      <c r="B26" s="13">
        <v>20</v>
      </c>
      <c r="C26" s="14" t="s">
        <v>113</v>
      </c>
      <c r="D26" s="15" t="s">
        <v>114</v>
      </c>
      <c r="E26" s="14">
        <v>2</v>
      </c>
      <c r="F26" s="14" t="s">
        <v>6</v>
      </c>
      <c r="G26" s="14"/>
    </row>
    <row r="27" spans="1:7" ht="9.9499999999999993" customHeight="1">
      <c r="A27" s="10"/>
      <c r="B27" s="13">
        <v>21</v>
      </c>
      <c r="C27" s="14" t="s">
        <v>115</v>
      </c>
      <c r="D27" s="15" t="s">
        <v>116</v>
      </c>
      <c r="E27" s="14">
        <v>2</v>
      </c>
      <c r="F27" s="14" t="s">
        <v>6</v>
      </c>
      <c r="G27" s="14"/>
    </row>
    <row r="28" spans="1:7" ht="9.9499999999999993" customHeight="1">
      <c r="A28" s="10"/>
      <c r="B28" s="13">
        <v>22</v>
      </c>
      <c r="C28" s="14" t="s">
        <v>117</v>
      </c>
      <c r="D28" s="15" t="s">
        <v>118</v>
      </c>
      <c r="E28" s="14">
        <v>2</v>
      </c>
      <c r="F28" s="14" t="s">
        <v>6</v>
      </c>
      <c r="G28" s="14"/>
    </row>
    <row r="29" spans="1:7" ht="9.9499999999999993" customHeight="1">
      <c r="A29" s="10"/>
      <c r="B29" s="13">
        <v>23</v>
      </c>
      <c r="C29" s="14" t="s">
        <v>119</v>
      </c>
      <c r="D29" s="15" t="s">
        <v>120</v>
      </c>
      <c r="E29" s="14">
        <v>4</v>
      </c>
      <c r="F29" s="14" t="s">
        <v>6</v>
      </c>
      <c r="G29" s="14"/>
    </row>
    <row r="30" spans="1:7" ht="9.9499999999999993" customHeight="1">
      <c r="A30" s="10"/>
      <c r="B30" s="13">
        <v>24</v>
      </c>
      <c r="C30" s="14" t="s">
        <v>121</v>
      </c>
      <c r="D30" s="15" t="s">
        <v>85</v>
      </c>
      <c r="E30" s="14">
        <v>2</v>
      </c>
      <c r="F30" s="14" t="s">
        <v>6</v>
      </c>
      <c r="G30" s="14"/>
    </row>
    <row r="31" spans="1:7" ht="9.9499999999999993" customHeight="1">
      <c r="A31" s="10"/>
      <c r="B31" s="13">
        <v>25</v>
      </c>
      <c r="C31" s="14" t="s">
        <v>122</v>
      </c>
      <c r="D31" s="15" t="s">
        <v>94</v>
      </c>
      <c r="E31" s="14">
        <v>2</v>
      </c>
      <c r="F31" s="14" t="s">
        <v>65</v>
      </c>
      <c r="G31" s="14"/>
    </row>
    <row r="32" spans="1:7" ht="9.9499999999999993" customHeight="1">
      <c r="A32" s="10"/>
      <c r="B32" s="13">
        <v>26</v>
      </c>
      <c r="C32" s="14" t="s">
        <v>123</v>
      </c>
      <c r="D32" s="15" t="s">
        <v>124</v>
      </c>
      <c r="E32" s="14">
        <v>1</v>
      </c>
      <c r="F32" s="14" t="s">
        <v>6</v>
      </c>
      <c r="G32" s="14"/>
    </row>
    <row r="33" spans="1:7" ht="9.9499999999999993" customHeight="1">
      <c r="A33" s="10"/>
      <c r="B33" s="13">
        <v>27</v>
      </c>
      <c r="C33" s="14" t="s">
        <v>125</v>
      </c>
      <c r="D33" s="15" t="s">
        <v>126</v>
      </c>
      <c r="E33" s="14">
        <v>1</v>
      </c>
      <c r="F33" s="14" t="s">
        <v>6</v>
      </c>
      <c r="G33" s="14"/>
    </row>
    <row r="34" spans="1:7" ht="9.9499999999999993" customHeight="1">
      <c r="A34" s="10"/>
      <c r="B34" s="13">
        <v>28</v>
      </c>
      <c r="C34" s="14" t="s">
        <v>127</v>
      </c>
      <c r="D34" s="15" t="s">
        <v>126</v>
      </c>
      <c r="E34" s="14">
        <v>1</v>
      </c>
      <c r="F34" s="14" t="s">
        <v>6</v>
      </c>
      <c r="G34" s="14"/>
    </row>
    <row r="35" spans="1:7" ht="10.5" customHeight="1">
      <c r="A35" s="10"/>
      <c r="B35" s="13">
        <v>29</v>
      </c>
      <c r="C35" s="14" t="s">
        <v>128</v>
      </c>
      <c r="D35" s="15" t="s">
        <v>129</v>
      </c>
      <c r="E35" s="14">
        <v>2</v>
      </c>
      <c r="F35" s="14" t="s">
        <v>12</v>
      </c>
      <c r="G35" s="14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CB7232-C5A6-4A0C-9808-EF5FD97772A0}"/>
</file>

<file path=customXml/itemProps2.xml><?xml version="1.0" encoding="utf-8"?>
<ds:datastoreItem xmlns:ds="http://schemas.openxmlformats.org/officeDocument/2006/customXml" ds:itemID="{5CB8E850-F250-4381-84E1-59047110A126}"/>
</file>

<file path=customXml/itemProps3.xml><?xml version="1.0" encoding="utf-8"?>
<ds:datastoreItem xmlns:ds="http://schemas.openxmlformats.org/officeDocument/2006/customXml" ds:itemID="{82DE41C1-E1D7-459A-B222-59813802126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2010-08-16T14:36:01Z</cp:lastPrinted>
  <dcterms:created xsi:type="dcterms:W3CDTF">2010-08-13T20:23:01Z</dcterms:created>
  <dcterms:modified xsi:type="dcterms:W3CDTF">2010-12-03T19:37:45Z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